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Caixa MAR-2016" sheetId="1" r:id="rId1"/>
    <sheet name="Banco MAR-201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F17" i="2" s="1"/>
  <c r="E59" i="1"/>
  <c r="G59" i="1" s="1"/>
  <c r="G61" i="1" s="1"/>
  <c r="F50" i="1"/>
  <c r="F45" i="1"/>
  <c r="F19" i="1"/>
  <c r="F59" i="1" s="1"/>
  <c r="F6" i="1"/>
  <c r="F2" i="1"/>
  <c r="G60" i="1" s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</calcChain>
</file>

<file path=xl/sharedStrings.xml><?xml version="1.0" encoding="utf-8"?>
<sst xmlns="http://schemas.openxmlformats.org/spreadsheetml/2006/main" count="166" uniqueCount="117">
  <si>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</si>
  <si>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</si>
  <si>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</si>
  <si>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</si>
  <si>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</si>
  <si>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</si>
  <si>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</si>
  <si>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</si>
  <si>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</si>
  <si>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</si>
  <si>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Tabelionato Klein</t>
  </si>
  <si>
    <t>Autenticação</t>
  </si>
  <si>
    <t>Reconhecimento com contrato financeiro</t>
  </si>
  <si>
    <t>saque</t>
  </si>
  <si>
    <t>Saque caixa</t>
  </si>
  <si>
    <t>AMG000426</t>
  </si>
  <si>
    <t>Pagamento funcionários</t>
  </si>
  <si>
    <t>Ana Paula Weber</t>
  </si>
  <si>
    <t>Guilherme Estevão Eineck</t>
  </si>
  <si>
    <t>William Alexander Seelig</t>
  </si>
  <si>
    <t>Receita</t>
  </si>
  <si>
    <t>Lucro de xerox</t>
  </si>
  <si>
    <t>Depósito em banco</t>
  </si>
  <si>
    <t>DARF</t>
  </si>
  <si>
    <t>Receita Federal</t>
  </si>
  <si>
    <t>Elite Copiadora</t>
  </si>
  <si>
    <t>Serviço de fotocópias</t>
  </si>
  <si>
    <t>FGTS</t>
  </si>
  <si>
    <t>Fundo de Garantia</t>
  </si>
  <si>
    <t>Livraria do Vale</t>
  </si>
  <si>
    <t>Material de Escritório</t>
  </si>
  <si>
    <t>Schuh Alimentos LTDA</t>
  </si>
  <si>
    <t>DA História</t>
  </si>
  <si>
    <t>GPS</t>
  </si>
  <si>
    <t>Previdência Social</t>
  </si>
  <si>
    <t>La Contabilidade</t>
  </si>
  <si>
    <t>Escritório Contábil</t>
  </si>
  <si>
    <t>Fuvates</t>
  </si>
  <si>
    <t>Telefonia fixa</t>
  </si>
  <si>
    <t>Ferrari Materiais de Construção</t>
  </si>
  <si>
    <t>Materiais de cozinha (sacos de lixo, filtros p/ bomba de chimarrão)</t>
  </si>
  <si>
    <t>Reequipamento bombeiros</t>
  </si>
  <si>
    <t>Inspeção bombeiros</t>
  </si>
  <si>
    <t>CREA</t>
  </si>
  <si>
    <t>PPCI</t>
  </si>
  <si>
    <t>Padaria Bruxel</t>
  </si>
  <si>
    <t>DA Educação Física</t>
  </si>
  <si>
    <t>Kalber Serigrafia</t>
  </si>
  <si>
    <t>Confecção de camisetas</t>
  </si>
  <si>
    <t>Edemar João Gomes Mai e CIA LTDA</t>
  </si>
  <si>
    <t>SKY</t>
  </si>
  <si>
    <t>Tv por assinatura</t>
  </si>
  <si>
    <t>DGB Entretenimentos LTDA</t>
  </si>
  <si>
    <t>Pó colorido p/ trote dos bixos</t>
  </si>
  <si>
    <t>saque para o caixa</t>
  </si>
  <si>
    <t>AMG000432</t>
  </si>
  <si>
    <t>Imec Supermercados</t>
  </si>
  <si>
    <t>Frutas p/ camarim da banda</t>
  </si>
  <si>
    <t>WMS Supermercados (Maxxi)</t>
  </si>
  <si>
    <t>Whisky + gelo p/ camarim da banda</t>
  </si>
  <si>
    <t>Desco Suuper e Atacado</t>
  </si>
  <si>
    <t>Comes/bebes p/ camarim da banda</t>
  </si>
  <si>
    <t>RPA</t>
  </si>
  <si>
    <t>Pagamento de DJ</t>
  </si>
  <si>
    <t>Brigadistas (bombeiros)</t>
  </si>
  <si>
    <t xml:space="preserve">Brigadistas </t>
  </si>
  <si>
    <t>Self Produções Fotográficas</t>
  </si>
  <si>
    <t>Cobertura fotográfica do evento</t>
  </si>
  <si>
    <t>Lucro da venda de bebidas festa dos bixos</t>
  </si>
  <si>
    <t xml:space="preserve">Absoluta </t>
  </si>
  <si>
    <t>Impressão de cartaz em folha A3</t>
  </si>
  <si>
    <t>SDV</t>
  </si>
  <si>
    <t>Impressão em lona</t>
  </si>
  <si>
    <t>Banheiros Químicos Gabriel</t>
  </si>
  <si>
    <t>Contratação de banheiros químicos</t>
  </si>
  <si>
    <t>HT Limpeza</t>
  </si>
  <si>
    <t>Limpeza da festa</t>
  </si>
  <si>
    <t>Contratação de seguranças</t>
  </si>
  <si>
    <t>Bocatto Lanches</t>
  </si>
  <si>
    <t>Janta da banda</t>
  </si>
  <si>
    <t>Caixa</t>
  </si>
  <si>
    <t>AMG000433</t>
  </si>
  <si>
    <t>MSommer</t>
  </si>
  <si>
    <t>Locação de estrutura de som/iluminação/palco</t>
  </si>
  <si>
    <t>Locação de equipamento extra (cabo)</t>
  </si>
  <si>
    <t>Ofício dos Registros Públicos</t>
  </si>
  <si>
    <t>Certidão</t>
  </si>
  <si>
    <t>Nova IV</t>
  </si>
  <si>
    <t>2º parcela Vintage</t>
  </si>
  <si>
    <t>AMG000435</t>
  </si>
  <si>
    <t>Geradores do Vale</t>
  </si>
  <si>
    <t>Aluguel de gerador</t>
  </si>
  <si>
    <t>Hotel Valler</t>
  </si>
  <si>
    <t>Hospedagem da banda</t>
  </si>
  <si>
    <t>Roschildt e Distrib. De Carnes LTDA</t>
  </si>
  <si>
    <t>Teutomídia Comunicação Visual LTDA</t>
  </si>
  <si>
    <t>Adesivos p/ geladoteca</t>
  </si>
  <si>
    <t>Paulo Riicardo Theves</t>
  </si>
  <si>
    <t>Plano de Prevenção Contra Incêndio</t>
  </si>
  <si>
    <t>SALDO INICIAL</t>
  </si>
  <si>
    <t>BANCO</t>
  </si>
  <si>
    <t>Saldo Inicial</t>
  </si>
  <si>
    <t>Saida</t>
  </si>
  <si>
    <t>Saldo</t>
  </si>
  <si>
    <t>deposito</t>
  </si>
  <si>
    <t>Receita Xerox</t>
  </si>
  <si>
    <t>Francisco Bretanha Lopes</t>
  </si>
  <si>
    <t>Pagamento da banda Bidê ou Balde (1ª parcela)</t>
  </si>
  <si>
    <t>AMG000427</t>
  </si>
  <si>
    <t>Taxas Bancarias</t>
  </si>
  <si>
    <t>Cheques compensado a partir de 5000</t>
  </si>
  <si>
    <t>Taxas Estudantes</t>
  </si>
  <si>
    <t>Repasse de taxas estudantes pela UNIVATES</t>
  </si>
  <si>
    <t>AMG000429</t>
  </si>
  <si>
    <t>Pagamento da banda Bidê ou Balde (2ª parcela)</t>
  </si>
  <si>
    <t>AMG000431</t>
  </si>
  <si>
    <t>Saldo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</si>
</sst>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13" fillId="18" borderId="5" applyNumberFormat="0" applyAlignment="0" applyProtection="0"/>
    <xf numFmtId="0" fontId="13" fillId="18" borderId="5" applyNumberFormat="0" applyAlignment="0" applyProtection="0"/>
    <xf numFmtId="0" fontId="13" fillId="18" borderId="5" applyNumberFormat="0" applyAlignment="0" applyProtection="0"/>
    <xf numFmtId="0" fontId="13" fillId="18" borderId="5" applyNumberFormat="0" applyAlignment="0" applyProtection="0"/>
    <xf numFmtId="0" fontId="13" fillId="18" borderId="5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</cellStyleXfs>
  <cellXfs count="58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0" fontId="4" fillId="0" borderId="0" xfId="0" applyFont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44" fontId="4" fillId="0" borderId="2" xfId="1" applyFont="1" applyFill="1" applyBorder="1"/>
    <xf numFmtId="44" fontId="4" fillId="2" borderId="2" xfId="1" applyFont="1" applyFill="1" applyBorder="1"/>
    <xf numFmtId="0" fontId="6" fillId="0" borderId="2" xfId="0" applyFont="1" applyFill="1" applyBorder="1" applyAlignment="1">
      <alignment horizontal="left"/>
    </xf>
    <xf numFmtId="0" fontId="6" fillId="0" borderId="0" xfId="0" applyFont="1"/>
    <xf numFmtId="0" fontId="7" fillId="0" borderId="2" xfId="0" applyFont="1" applyFill="1" applyBorder="1"/>
    <xf numFmtId="0" fontId="4" fillId="0" borderId="0" xfId="0" applyFont="1" applyFill="1" applyBorder="1"/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4" fontId="4" fillId="0" borderId="2" xfId="1" applyFont="1" applyFill="1" applyBorder="1" applyAlignment="1">
      <alignment horizontal="left"/>
    </xf>
    <xf numFmtId="44" fontId="4" fillId="0" borderId="2" xfId="1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4" fontId="4" fillId="0" borderId="0" xfId="1" applyFont="1" applyFill="1"/>
    <xf numFmtId="4" fontId="4" fillId="0" borderId="0" xfId="0" applyNumberFormat="1" applyFont="1" applyFill="1"/>
    <xf numFmtId="44" fontId="8" fillId="0" borderId="0" xfId="1" applyFont="1" applyFill="1"/>
    <xf numFmtId="0" fontId="8" fillId="0" borderId="0" xfId="0" applyFont="1" applyFill="1"/>
    <xf numFmtId="0" fontId="26" fillId="0" borderId="1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6" fillId="0" borderId="3" xfId="1" applyNumberFormat="1" applyFont="1" applyFill="1" applyBorder="1" applyAlignment="1">
      <alignment horizontal="center" vertical="center"/>
    </xf>
    <xf numFmtId="4" fontId="26" fillId="0" borderId="13" xfId="1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>
      <alignment horizontal="center"/>
    </xf>
    <xf numFmtId="0" fontId="27" fillId="0" borderId="0" xfId="0" applyFont="1" applyFill="1"/>
    <xf numFmtId="14" fontId="28" fillId="0" borderId="1" xfId="3" applyNumberFormat="1" applyFont="1" applyFill="1" applyBorder="1" applyAlignment="1">
      <alignment horizontal="left"/>
    </xf>
    <xf numFmtId="164" fontId="28" fillId="0" borderId="2" xfId="3" applyNumberFormat="1" applyFont="1" applyFill="1" applyBorder="1" applyAlignment="1">
      <alignment horizontal="left"/>
    </xf>
    <xf numFmtId="0" fontId="28" fillId="0" borderId="2" xfId="3" applyNumberFormat="1" applyFont="1" applyFill="1" applyBorder="1" applyAlignment="1">
      <alignment horizontal="left"/>
    </xf>
    <xf numFmtId="4" fontId="28" fillId="0" borderId="3" xfId="1" applyNumberFormat="1" applyFont="1" applyFill="1" applyBorder="1" applyAlignment="1">
      <alignment horizontal="center"/>
    </xf>
    <xf numFmtId="44" fontId="29" fillId="2" borderId="0" xfId="1" applyFont="1" applyFill="1"/>
    <xf numFmtId="4" fontId="28" fillId="0" borderId="2" xfId="1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44" fontId="29" fillId="0" borderId="2" xfId="1" applyFont="1" applyFill="1" applyBorder="1"/>
    <xf numFmtId="44" fontId="29" fillId="2" borderId="2" xfId="1" applyFont="1" applyFill="1" applyBorder="1"/>
    <xf numFmtId="14" fontId="29" fillId="0" borderId="2" xfId="0" applyNumberFormat="1" applyFont="1" applyFill="1" applyBorder="1" applyAlignment="1">
      <alignment horizontal="left"/>
    </xf>
    <xf numFmtId="0" fontId="29" fillId="0" borderId="2" xfId="0" applyFont="1" applyFill="1" applyBorder="1"/>
    <xf numFmtId="0" fontId="29" fillId="0" borderId="0" xfId="0" applyFont="1" applyFill="1" applyAlignment="1">
      <alignment horizontal="left"/>
    </xf>
    <xf numFmtId="0" fontId="29" fillId="0" borderId="0" xfId="0" applyFont="1" applyFill="1"/>
    <xf numFmtId="4" fontId="29" fillId="0" borderId="0" xfId="0" applyNumberFormat="1" applyFont="1" applyFill="1"/>
    <xf numFmtId="4" fontId="29" fillId="0" borderId="0" xfId="1" applyNumberFormat="1" applyFont="1" applyFill="1"/>
    <xf numFmtId="4" fontId="30" fillId="0" borderId="0" xfId="0" applyNumberFormat="1" applyFont="1" applyFill="1"/>
    <xf numFmtId="44" fontId="30" fillId="2" borderId="0" xfId="1" applyFont="1" applyFill="1"/>
    <xf numFmtId="0" fontId="27" fillId="0" borderId="0" xfId="0" applyFont="1" applyFill="1" applyAlignment="1">
      <alignment horizontal="left"/>
    </xf>
    <xf numFmtId="4" fontId="27" fillId="0" borderId="0" xfId="0" applyNumberFormat="1" applyFont="1" applyFill="1"/>
    <xf numFmtId="44" fontId="27" fillId="0" borderId="0" xfId="1" applyFont="1" applyFill="1"/>
    <xf numFmtId="4" fontId="31" fillId="0" borderId="0" xfId="0" applyNumberFormat="1" applyFont="1" applyFill="1"/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ixa%202016%20(abril%20e%20ma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JAN-2016"/>
      <sheetName val="Banco JAN-2016"/>
      <sheetName val="Caixa FEV-2016"/>
      <sheetName val="Banco FEV-2016"/>
      <sheetName val="Caixa MAR-2016"/>
      <sheetName val="Banco MAR-2016"/>
      <sheetName val="Caixa ABR-2016"/>
      <sheetName val="Banco ABR-2016"/>
      <sheetName val="Caixa MAI-2016"/>
      <sheetName val="Banco MAI-2016"/>
    </sheetNames>
    <sheetDataSet>
      <sheetData sheetId="0"/>
      <sheetData sheetId="1"/>
      <sheetData sheetId="2">
        <row r="38">
          <cell r="G38">
            <v>1721.0300000000002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1" workbookViewId="0">
      <selection activeCell="K50" sqref="K50"/>
    </sheetView>
  </sheetViews>
  <sheetFormatPr defaultRowHeight="11.25" x14ac:dyDescent="0.2"/>
  <cols>
    <col min="1" max="1" width="9" style="5" bestFit="1" customWidth="1"/>
    <col min="2" max="2" width="26.7109375" style="5" bestFit="1" customWidth="1"/>
    <col min="3" max="3" width="46.7109375" style="5" bestFit="1" customWidth="1"/>
    <col min="4" max="4" width="9.28515625" style="5" bestFit="1" customWidth="1"/>
    <col min="5" max="7" width="10.7109375" style="5" bestFit="1" customWidth="1"/>
    <col min="8" max="16384" width="9.140625" style="5"/>
  </cols>
  <sheetData>
    <row r="1" spans="1:7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4"/>
    </row>
    <row r="2" spans="1:7" x14ac:dyDescent="0.2">
      <c r="A2" s="6"/>
      <c r="B2" s="7"/>
      <c r="C2" s="7"/>
      <c r="D2" s="8" t="s">
        <v>5</v>
      </c>
      <c r="E2" s="9" t="s">
        <v>6</v>
      </c>
      <c r="F2" s="10">
        <f>'[1]Caixa FEV-2016'!G38</f>
        <v>1721.0300000000002</v>
      </c>
      <c r="G2" s="11"/>
    </row>
    <row r="3" spans="1:7" x14ac:dyDescent="0.2">
      <c r="A3" s="6"/>
      <c r="B3" s="7"/>
      <c r="C3" s="7"/>
      <c r="D3" s="8" t="s">
        <v>5</v>
      </c>
      <c r="E3" s="9" t="s">
        <v>7</v>
      </c>
      <c r="F3" s="11" t="s">
        <v>8</v>
      </c>
      <c r="G3" s="11" t="s">
        <v>9</v>
      </c>
    </row>
    <row r="4" spans="1:7" x14ac:dyDescent="0.2">
      <c r="A4" s="12">
        <v>42431</v>
      </c>
      <c r="B4" s="13" t="s">
        <v>10</v>
      </c>
      <c r="C4" s="14" t="s">
        <v>11</v>
      </c>
      <c r="D4" s="13"/>
      <c r="E4" s="15"/>
      <c r="F4" s="15">
        <v>54</v>
      </c>
      <c r="G4" s="15">
        <f>F2-F4</f>
        <v>1667.0300000000002</v>
      </c>
    </row>
    <row r="5" spans="1:7" x14ac:dyDescent="0.2">
      <c r="A5" s="12">
        <v>42431</v>
      </c>
      <c r="B5" s="13" t="s">
        <v>10</v>
      </c>
      <c r="C5" s="14" t="s">
        <v>12</v>
      </c>
      <c r="D5" s="13"/>
      <c r="E5" s="15"/>
      <c r="F5" s="15">
        <v>13</v>
      </c>
      <c r="G5" s="15">
        <f>G4+E5-F5</f>
        <v>1654.0300000000002</v>
      </c>
    </row>
    <row r="6" spans="1:7" x14ac:dyDescent="0.2">
      <c r="A6" s="12">
        <v>42431</v>
      </c>
      <c r="B6" s="13" t="s">
        <v>10</v>
      </c>
      <c r="C6" s="14" t="s">
        <v>12</v>
      </c>
      <c r="D6" s="13"/>
      <c r="E6" s="15"/>
      <c r="F6" s="16">
        <f>13+41</f>
        <v>54</v>
      </c>
      <c r="G6" s="15">
        <f t="shared" ref="G6:G58" si="0">G5+E6-F6</f>
        <v>1600.0300000000002</v>
      </c>
    </row>
    <row r="7" spans="1:7" x14ac:dyDescent="0.2">
      <c r="A7" s="12">
        <v>42437</v>
      </c>
      <c r="B7" s="13" t="s">
        <v>13</v>
      </c>
      <c r="C7" s="14" t="s">
        <v>14</v>
      </c>
      <c r="D7" s="13" t="s">
        <v>15</v>
      </c>
      <c r="E7" s="15">
        <v>5000</v>
      </c>
      <c r="F7" s="15"/>
      <c r="G7" s="15">
        <f t="shared" si="0"/>
        <v>6600.0300000000007</v>
      </c>
    </row>
    <row r="8" spans="1:7" x14ac:dyDescent="0.2">
      <c r="A8" s="12">
        <v>42433</v>
      </c>
      <c r="B8" s="14" t="s">
        <v>16</v>
      </c>
      <c r="C8" s="14" t="s">
        <v>17</v>
      </c>
      <c r="D8" s="13"/>
      <c r="E8" s="15"/>
      <c r="F8" s="15">
        <v>741.42</v>
      </c>
      <c r="G8" s="15">
        <f t="shared" si="0"/>
        <v>5858.6100000000006</v>
      </c>
    </row>
    <row r="9" spans="1:7" x14ac:dyDescent="0.2">
      <c r="A9" s="12">
        <v>42433</v>
      </c>
      <c r="B9" s="13" t="s">
        <v>16</v>
      </c>
      <c r="C9" s="14" t="s">
        <v>18</v>
      </c>
      <c r="D9" s="13"/>
      <c r="E9" s="15"/>
      <c r="F9" s="15">
        <v>671.03</v>
      </c>
      <c r="G9" s="15">
        <f t="shared" si="0"/>
        <v>5187.5800000000008</v>
      </c>
    </row>
    <row r="10" spans="1:7" x14ac:dyDescent="0.2">
      <c r="A10" s="12">
        <v>42433</v>
      </c>
      <c r="B10" s="13" t="s">
        <v>16</v>
      </c>
      <c r="C10" s="14" t="s">
        <v>19</v>
      </c>
      <c r="D10" s="13"/>
      <c r="E10" s="15"/>
      <c r="F10" s="15">
        <v>742.22</v>
      </c>
      <c r="G10" s="15">
        <f t="shared" si="0"/>
        <v>4445.3600000000006</v>
      </c>
    </row>
    <row r="11" spans="1:7" x14ac:dyDescent="0.2">
      <c r="A11" s="12">
        <v>42436</v>
      </c>
      <c r="B11" s="13" t="s">
        <v>20</v>
      </c>
      <c r="C11" s="14" t="s">
        <v>21</v>
      </c>
      <c r="D11" s="13"/>
      <c r="E11" s="15">
        <v>500</v>
      </c>
      <c r="F11" s="15"/>
      <c r="G11" s="15">
        <f t="shared" si="0"/>
        <v>4945.3600000000006</v>
      </c>
    </row>
    <row r="12" spans="1:7" x14ac:dyDescent="0.2">
      <c r="A12" s="12">
        <v>42436</v>
      </c>
      <c r="B12" s="13" t="s">
        <v>22</v>
      </c>
      <c r="C12" s="14" t="s">
        <v>21</v>
      </c>
      <c r="D12" s="13"/>
      <c r="E12" s="15"/>
      <c r="F12" s="15">
        <v>500</v>
      </c>
      <c r="G12" s="15">
        <f t="shared" si="0"/>
        <v>4445.3600000000006</v>
      </c>
    </row>
    <row r="13" spans="1:7" x14ac:dyDescent="0.2">
      <c r="A13" s="12">
        <v>42437</v>
      </c>
      <c r="B13" s="14" t="s">
        <v>23</v>
      </c>
      <c r="C13" s="14" t="s">
        <v>24</v>
      </c>
      <c r="D13" s="13"/>
      <c r="E13" s="15"/>
      <c r="F13" s="15">
        <v>24.25</v>
      </c>
      <c r="G13" s="15">
        <f t="shared" si="0"/>
        <v>4421.1100000000006</v>
      </c>
    </row>
    <row r="14" spans="1:7" x14ac:dyDescent="0.2">
      <c r="A14" s="12">
        <v>42437</v>
      </c>
      <c r="B14" s="13" t="s">
        <v>25</v>
      </c>
      <c r="C14" s="14" t="s">
        <v>26</v>
      </c>
      <c r="D14" s="13"/>
      <c r="E14" s="15"/>
      <c r="F14" s="15">
        <v>295.18</v>
      </c>
      <c r="G14" s="15">
        <f t="shared" si="0"/>
        <v>4125.93</v>
      </c>
    </row>
    <row r="15" spans="1:7" x14ac:dyDescent="0.2">
      <c r="A15" s="12">
        <v>42437</v>
      </c>
      <c r="B15" s="14" t="s">
        <v>27</v>
      </c>
      <c r="C15" s="14" t="s">
        <v>28</v>
      </c>
      <c r="D15" s="13"/>
      <c r="E15" s="15"/>
      <c r="F15" s="15">
        <v>204.65</v>
      </c>
      <c r="G15" s="15">
        <f t="shared" si="0"/>
        <v>3921.28</v>
      </c>
    </row>
    <row r="16" spans="1:7" s="18" customFormat="1" x14ac:dyDescent="0.2">
      <c r="A16" s="12">
        <v>42437</v>
      </c>
      <c r="B16" s="13" t="s">
        <v>29</v>
      </c>
      <c r="C16" s="14" t="s">
        <v>30</v>
      </c>
      <c r="D16" s="17"/>
      <c r="E16" s="15"/>
      <c r="F16" s="15">
        <v>48.4</v>
      </c>
      <c r="G16" s="15">
        <f t="shared" si="0"/>
        <v>3872.88</v>
      </c>
    </row>
    <row r="17" spans="1:7" x14ac:dyDescent="0.2">
      <c r="A17" s="12">
        <v>42437</v>
      </c>
      <c r="B17" s="13" t="s">
        <v>31</v>
      </c>
      <c r="C17" s="14" t="s">
        <v>32</v>
      </c>
      <c r="D17" s="13"/>
      <c r="E17" s="15"/>
      <c r="F17" s="15">
        <v>200</v>
      </c>
      <c r="G17" s="15">
        <f t="shared" si="0"/>
        <v>3672.88</v>
      </c>
    </row>
    <row r="18" spans="1:7" x14ac:dyDescent="0.2">
      <c r="A18" s="12">
        <v>42437</v>
      </c>
      <c r="B18" s="13" t="s">
        <v>33</v>
      </c>
      <c r="C18" s="19" t="s">
        <v>34</v>
      </c>
      <c r="D18" s="13"/>
      <c r="E18" s="15"/>
      <c r="F18" s="15">
        <v>812.24</v>
      </c>
      <c r="G18" s="15">
        <f t="shared" si="0"/>
        <v>2860.6400000000003</v>
      </c>
    </row>
    <row r="19" spans="1:7" x14ac:dyDescent="0.2">
      <c r="A19" s="12">
        <v>42439</v>
      </c>
      <c r="B19" s="13" t="s">
        <v>35</v>
      </c>
      <c r="C19" s="14" t="s">
        <v>36</v>
      </c>
      <c r="D19" s="13"/>
      <c r="E19" s="15"/>
      <c r="F19" s="15">
        <f>458.2</f>
        <v>458.2</v>
      </c>
      <c r="G19" s="15">
        <f t="shared" si="0"/>
        <v>2402.4400000000005</v>
      </c>
    </row>
    <row r="20" spans="1:7" x14ac:dyDescent="0.2">
      <c r="A20" s="12">
        <v>42439</v>
      </c>
      <c r="B20" s="14" t="s">
        <v>37</v>
      </c>
      <c r="C20" s="14" t="s">
        <v>38</v>
      </c>
      <c r="D20" s="13"/>
      <c r="E20" s="15"/>
      <c r="F20" s="15">
        <v>17</v>
      </c>
      <c r="G20" s="15">
        <f t="shared" si="0"/>
        <v>2385.4400000000005</v>
      </c>
    </row>
    <row r="21" spans="1:7" x14ac:dyDescent="0.2">
      <c r="A21" s="12">
        <v>42439</v>
      </c>
      <c r="B21" s="13" t="s">
        <v>39</v>
      </c>
      <c r="C21" s="14" t="s">
        <v>40</v>
      </c>
      <c r="D21" s="13"/>
      <c r="E21" s="15"/>
      <c r="F21" s="15">
        <v>50.1</v>
      </c>
      <c r="G21" s="15">
        <f t="shared" si="0"/>
        <v>2335.3400000000006</v>
      </c>
    </row>
    <row r="22" spans="1:7" x14ac:dyDescent="0.2">
      <c r="A22" s="12">
        <v>42443</v>
      </c>
      <c r="B22" s="14" t="s">
        <v>41</v>
      </c>
      <c r="C22" s="14" t="s">
        <v>42</v>
      </c>
      <c r="D22" s="13"/>
      <c r="E22" s="15"/>
      <c r="F22" s="15">
        <v>75.069999999999993</v>
      </c>
      <c r="G22" s="15">
        <f t="shared" si="0"/>
        <v>2260.2700000000004</v>
      </c>
    </row>
    <row r="23" spans="1:7" x14ac:dyDescent="0.2">
      <c r="A23" s="12">
        <v>42443</v>
      </c>
      <c r="B23" s="13" t="s">
        <v>41</v>
      </c>
      <c r="C23" s="14" t="s">
        <v>42</v>
      </c>
      <c r="D23" s="13"/>
      <c r="E23" s="15"/>
      <c r="F23" s="15">
        <v>76.27</v>
      </c>
      <c r="G23" s="15">
        <f t="shared" si="0"/>
        <v>2184.0000000000005</v>
      </c>
    </row>
    <row r="24" spans="1:7" x14ac:dyDescent="0.2">
      <c r="A24" s="12">
        <v>42443</v>
      </c>
      <c r="B24" s="7" t="s">
        <v>43</v>
      </c>
      <c r="C24" s="7" t="s">
        <v>44</v>
      </c>
      <c r="D24" s="13"/>
      <c r="E24" s="15"/>
      <c r="F24" s="15">
        <v>74.37</v>
      </c>
      <c r="G24" s="15">
        <f t="shared" si="0"/>
        <v>2109.6300000000006</v>
      </c>
    </row>
    <row r="25" spans="1:7" x14ac:dyDescent="0.2">
      <c r="A25" s="12">
        <v>42443</v>
      </c>
      <c r="B25" s="13" t="s">
        <v>45</v>
      </c>
      <c r="C25" s="14" t="s">
        <v>46</v>
      </c>
      <c r="D25" s="13"/>
      <c r="E25" s="15"/>
      <c r="F25" s="15">
        <v>322.5</v>
      </c>
      <c r="G25" s="15">
        <f t="shared" si="0"/>
        <v>1787.1300000000006</v>
      </c>
    </row>
    <row r="26" spans="1:7" x14ac:dyDescent="0.2">
      <c r="A26" s="12">
        <v>42444</v>
      </c>
      <c r="B26" s="14" t="s">
        <v>47</v>
      </c>
      <c r="C26" s="14" t="s">
        <v>48</v>
      </c>
      <c r="D26" s="13"/>
      <c r="E26" s="15"/>
      <c r="F26" s="15">
        <v>325</v>
      </c>
      <c r="G26" s="15">
        <f t="shared" si="0"/>
        <v>1462.1300000000006</v>
      </c>
    </row>
    <row r="27" spans="1:7" x14ac:dyDescent="0.2">
      <c r="A27" s="12">
        <v>42458</v>
      </c>
      <c r="B27" s="13" t="s">
        <v>49</v>
      </c>
      <c r="C27" s="14" t="s">
        <v>46</v>
      </c>
      <c r="D27" s="13"/>
      <c r="E27" s="15"/>
      <c r="F27" s="15">
        <v>26.46</v>
      </c>
      <c r="G27" s="15">
        <f t="shared" si="0"/>
        <v>1435.6700000000005</v>
      </c>
    </row>
    <row r="28" spans="1:7" x14ac:dyDescent="0.2">
      <c r="A28" s="12">
        <v>42445</v>
      </c>
      <c r="B28" s="14" t="s">
        <v>10</v>
      </c>
      <c r="C28" s="14" t="s">
        <v>11</v>
      </c>
      <c r="D28" s="13"/>
      <c r="E28" s="15"/>
      <c r="F28" s="15">
        <v>54</v>
      </c>
      <c r="G28" s="15">
        <f t="shared" si="0"/>
        <v>1381.6700000000005</v>
      </c>
    </row>
    <row r="29" spans="1:7" x14ac:dyDescent="0.2">
      <c r="A29" s="12">
        <v>42446</v>
      </c>
      <c r="B29" s="13" t="s">
        <v>50</v>
      </c>
      <c r="C29" s="20" t="s">
        <v>51</v>
      </c>
      <c r="D29" s="13"/>
      <c r="E29" s="15"/>
      <c r="F29" s="15">
        <v>189.53</v>
      </c>
      <c r="G29" s="15">
        <f t="shared" si="0"/>
        <v>1192.1400000000006</v>
      </c>
    </row>
    <row r="30" spans="1:7" x14ac:dyDescent="0.2">
      <c r="A30" s="12">
        <v>42446</v>
      </c>
      <c r="B30" s="14" t="s">
        <v>52</v>
      </c>
      <c r="C30" s="14" t="s">
        <v>53</v>
      </c>
      <c r="D30" s="13"/>
      <c r="E30" s="15"/>
      <c r="F30" s="15">
        <v>952</v>
      </c>
      <c r="G30" s="15">
        <f t="shared" si="0"/>
        <v>240.14000000000055</v>
      </c>
    </row>
    <row r="31" spans="1:7" x14ac:dyDescent="0.2">
      <c r="A31" s="12">
        <v>42447</v>
      </c>
      <c r="B31" s="13" t="s">
        <v>13</v>
      </c>
      <c r="C31" s="14" t="s">
        <v>54</v>
      </c>
      <c r="D31" s="13" t="s">
        <v>55</v>
      </c>
      <c r="E31" s="15">
        <v>3000</v>
      </c>
      <c r="F31" s="15"/>
      <c r="G31" s="15">
        <f t="shared" si="0"/>
        <v>3240.1400000000003</v>
      </c>
    </row>
    <row r="32" spans="1:7" x14ac:dyDescent="0.2">
      <c r="A32" s="12">
        <v>42447</v>
      </c>
      <c r="B32" s="13" t="s">
        <v>56</v>
      </c>
      <c r="C32" s="14" t="s">
        <v>57</v>
      </c>
      <c r="D32" s="13"/>
      <c r="E32" s="15"/>
      <c r="F32" s="15">
        <v>47.11</v>
      </c>
      <c r="G32" s="15">
        <f t="shared" si="0"/>
        <v>3193.03</v>
      </c>
    </row>
    <row r="33" spans="1:7" x14ac:dyDescent="0.2">
      <c r="A33" s="12">
        <v>42447</v>
      </c>
      <c r="B33" s="7" t="s">
        <v>58</v>
      </c>
      <c r="C33" s="7" t="s">
        <v>59</v>
      </c>
      <c r="D33" s="13"/>
      <c r="E33" s="15"/>
      <c r="F33" s="15">
        <v>90.6</v>
      </c>
      <c r="G33" s="15">
        <f t="shared" si="0"/>
        <v>3102.4300000000003</v>
      </c>
    </row>
    <row r="34" spans="1:7" x14ac:dyDescent="0.2">
      <c r="A34" s="12">
        <v>42447</v>
      </c>
      <c r="B34" s="7" t="s">
        <v>60</v>
      </c>
      <c r="C34" s="7" t="s">
        <v>61</v>
      </c>
      <c r="D34" s="13"/>
      <c r="E34" s="15"/>
      <c r="F34" s="15">
        <v>415.61</v>
      </c>
      <c r="G34" s="15">
        <f t="shared" si="0"/>
        <v>2686.82</v>
      </c>
    </row>
    <row r="35" spans="1:7" x14ac:dyDescent="0.2">
      <c r="A35" s="12">
        <v>42447</v>
      </c>
      <c r="B35" s="13" t="s">
        <v>62</v>
      </c>
      <c r="C35" s="14" t="s">
        <v>63</v>
      </c>
      <c r="D35" s="13"/>
      <c r="E35" s="15"/>
      <c r="F35" s="15">
        <v>200</v>
      </c>
      <c r="G35" s="15">
        <f t="shared" si="0"/>
        <v>2486.8200000000002</v>
      </c>
    </row>
    <row r="36" spans="1:7" x14ac:dyDescent="0.2">
      <c r="A36" s="12">
        <v>42447</v>
      </c>
      <c r="B36" s="13" t="s">
        <v>62</v>
      </c>
      <c r="C36" s="14" t="s">
        <v>63</v>
      </c>
      <c r="D36" s="13"/>
      <c r="E36" s="15"/>
      <c r="F36" s="15">
        <v>150</v>
      </c>
      <c r="G36" s="15">
        <f t="shared" si="0"/>
        <v>2336.8200000000002</v>
      </c>
    </row>
    <row r="37" spans="1:7" x14ac:dyDescent="0.2">
      <c r="A37" s="12">
        <v>42447</v>
      </c>
      <c r="B37" s="13" t="s">
        <v>62</v>
      </c>
      <c r="C37" s="14" t="s">
        <v>64</v>
      </c>
      <c r="D37" s="13"/>
      <c r="E37" s="15"/>
      <c r="F37" s="15">
        <v>440</v>
      </c>
      <c r="G37" s="15">
        <f t="shared" si="0"/>
        <v>1896.8200000000002</v>
      </c>
    </row>
    <row r="38" spans="1:7" x14ac:dyDescent="0.2">
      <c r="A38" s="12">
        <v>42447</v>
      </c>
      <c r="B38" s="13" t="s">
        <v>62</v>
      </c>
      <c r="C38" s="14" t="s">
        <v>65</v>
      </c>
      <c r="D38" s="13"/>
      <c r="E38" s="15"/>
      <c r="F38" s="16">
        <v>110</v>
      </c>
      <c r="G38" s="15">
        <f t="shared" si="0"/>
        <v>1786.8200000000002</v>
      </c>
    </row>
    <row r="39" spans="1:7" x14ac:dyDescent="0.2">
      <c r="A39" s="12">
        <v>42447</v>
      </c>
      <c r="B39" s="13" t="s">
        <v>66</v>
      </c>
      <c r="C39" s="14" t="s">
        <v>67</v>
      </c>
      <c r="D39" s="13"/>
      <c r="E39" s="15"/>
      <c r="F39" s="15">
        <v>200</v>
      </c>
      <c r="G39" s="15">
        <f t="shared" si="0"/>
        <v>1586.8200000000002</v>
      </c>
    </row>
    <row r="40" spans="1:7" x14ac:dyDescent="0.2">
      <c r="A40" s="12">
        <v>42448</v>
      </c>
      <c r="B40" s="13" t="s">
        <v>20</v>
      </c>
      <c r="C40" s="19" t="s">
        <v>68</v>
      </c>
      <c r="D40" s="13"/>
      <c r="E40" s="15">
        <v>3633.82</v>
      </c>
      <c r="F40" s="15"/>
      <c r="G40" s="15">
        <f t="shared" si="0"/>
        <v>5220.6400000000003</v>
      </c>
    </row>
    <row r="41" spans="1:7" x14ac:dyDescent="0.2">
      <c r="A41" s="12">
        <v>42448</v>
      </c>
      <c r="B41" s="13" t="s">
        <v>69</v>
      </c>
      <c r="C41" s="14" t="s">
        <v>70</v>
      </c>
      <c r="D41" s="13"/>
      <c r="E41" s="15"/>
      <c r="F41" s="15">
        <v>3.6</v>
      </c>
      <c r="G41" s="15">
        <f t="shared" si="0"/>
        <v>5217.04</v>
      </c>
    </row>
    <row r="42" spans="1:7" x14ac:dyDescent="0.2">
      <c r="A42" s="12">
        <v>42448</v>
      </c>
      <c r="B42" s="13" t="s">
        <v>71</v>
      </c>
      <c r="C42" s="14" t="s">
        <v>72</v>
      </c>
      <c r="D42" s="13"/>
      <c r="E42" s="15"/>
      <c r="F42" s="15">
        <v>300</v>
      </c>
      <c r="G42" s="15">
        <f t="shared" si="0"/>
        <v>4917.04</v>
      </c>
    </row>
    <row r="43" spans="1:7" x14ac:dyDescent="0.2">
      <c r="A43" s="12">
        <v>42450</v>
      </c>
      <c r="B43" s="14" t="s">
        <v>73</v>
      </c>
      <c r="C43" s="14" t="s">
        <v>74</v>
      </c>
      <c r="D43" s="13"/>
      <c r="E43" s="15"/>
      <c r="F43" s="15">
        <v>1100</v>
      </c>
      <c r="G43" s="15">
        <f t="shared" si="0"/>
        <v>3817.04</v>
      </c>
    </row>
    <row r="44" spans="1:7" x14ac:dyDescent="0.2">
      <c r="A44" s="12">
        <v>42450</v>
      </c>
      <c r="B44" s="13" t="s">
        <v>75</v>
      </c>
      <c r="C44" s="14" t="s">
        <v>76</v>
      </c>
      <c r="D44" s="13"/>
      <c r="E44" s="15"/>
      <c r="F44" s="15">
        <v>280</v>
      </c>
      <c r="G44" s="15">
        <f t="shared" si="0"/>
        <v>3537.04</v>
      </c>
    </row>
    <row r="45" spans="1:7" x14ac:dyDescent="0.2">
      <c r="A45" s="12">
        <v>42451</v>
      </c>
      <c r="B45" s="13"/>
      <c r="C45" s="14" t="s">
        <v>77</v>
      </c>
      <c r="D45" s="13"/>
      <c r="E45" s="15"/>
      <c r="F45" s="16">
        <f>1617+33</f>
        <v>1650</v>
      </c>
      <c r="G45" s="15">
        <f t="shared" si="0"/>
        <v>1887.04</v>
      </c>
    </row>
    <row r="46" spans="1:7" x14ac:dyDescent="0.2">
      <c r="A46" s="12">
        <v>42451</v>
      </c>
      <c r="B46" s="14" t="s">
        <v>78</v>
      </c>
      <c r="C46" s="14" t="s">
        <v>79</v>
      </c>
      <c r="D46" s="13"/>
      <c r="E46" s="15"/>
      <c r="F46" s="15">
        <v>345</v>
      </c>
      <c r="G46" s="15">
        <f t="shared" si="0"/>
        <v>1542.04</v>
      </c>
    </row>
    <row r="47" spans="1:7" x14ac:dyDescent="0.2">
      <c r="A47" s="12">
        <v>42452</v>
      </c>
      <c r="B47" s="7" t="s">
        <v>80</v>
      </c>
      <c r="C47" s="7" t="s">
        <v>54</v>
      </c>
      <c r="D47" s="13" t="s">
        <v>81</v>
      </c>
      <c r="E47" s="15">
        <v>5000</v>
      </c>
      <c r="F47" s="15"/>
      <c r="G47" s="15">
        <f t="shared" si="0"/>
        <v>6542.04</v>
      </c>
    </row>
    <row r="48" spans="1:7" x14ac:dyDescent="0.2">
      <c r="A48" s="12">
        <v>42452</v>
      </c>
      <c r="B48" s="13" t="s">
        <v>82</v>
      </c>
      <c r="C48" s="14" t="s">
        <v>83</v>
      </c>
      <c r="D48" s="13"/>
      <c r="E48" s="15"/>
      <c r="F48" s="15">
        <v>4750</v>
      </c>
      <c r="G48" s="15">
        <f t="shared" si="0"/>
        <v>1792.04</v>
      </c>
    </row>
    <row r="49" spans="1:7" x14ac:dyDescent="0.2">
      <c r="A49" s="12">
        <v>42452</v>
      </c>
      <c r="B49" s="13" t="s">
        <v>82</v>
      </c>
      <c r="C49" s="14" t="s">
        <v>84</v>
      </c>
      <c r="D49" s="13"/>
      <c r="E49" s="15"/>
      <c r="F49" s="15">
        <v>250</v>
      </c>
      <c r="G49" s="15">
        <f t="shared" si="0"/>
        <v>1542.04</v>
      </c>
    </row>
    <row r="50" spans="1:7" x14ac:dyDescent="0.2">
      <c r="A50" s="12">
        <v>42452</v>
      </c>
      <c r="B50" s="13" t="s">
        <v>85</v>
      </c>
      <c r="C50" s="14" t="s">
        <v>86</v>
      </c>
      <c r="D50" s="13"/>
      <c r="E50" s="15"/>
      <c r="F50" s="15">
        <f>28.8</f>
        <v>28.8</v>
      </c>
      <c r="G50" s="15">
        <f t="shared" si="0"/>
        <v>1513.24</v>
      </c>
    </row>
    <row r="51" spans="1:7" x14ac:dyDescent="0.2">
      <c r="A51" s="21">
        <v>42452</v>
      </c>
      <c r="B51" s="21" t="s">
        <v>87</v>
      </c>
      <c r="C51" s="22" t="s">
        <v>88</v>
      </c>
      <c r="D51" s="13"/>
      <c r="E51" s="23"/>
      <c r="F51" s="24">
        <v>1200</v>
      </c>
      <c r="G51" s="15">
        <f t="shared" si="0"/>
        <v>313.24</v>
      </c>
    </row>
    <row r="52" spans="1:7" x14ac:dyDescent="0.2">
      <c r="A52" s="12">
        <v>42453</v>
      </c>
      <c r="B52" s="7" t="s">
        <v>80</v>
      </c>
      <c r="C52" s="7" t="s">
        <v>54</v>
      </c>
      <c r="D52" s="13" t="s">
        <v>89</v>
      </c>
      <c r="E52" s="15">
        <v>10000</v>
      </c>
      <c r="F52" s="15"/>
      <c r="G52" s="15">
        <f t="shared" si="0"/>
        <v>10313.24</v>
      </c>
    </row>
    <row r="53" spans="1:7" x14ac:dyDescent="0.2">
      <c r="A53" s="12">
        <v>42453</v>
      </c>
      <c r="B53" s="13" t="s">
        <v>90</v>
      </c>
      <c r="C53" s="14" t="s">
        <v>91</v>
      </c>
      <c r="D53" s="13"/>
      <c r="E53" s="15"/>
      <c r="F53" s="15">
        <v>1580</v>
      </c>
      <c r="G53" s="15">
        <f t="shared" si="0"/>
        <v>8733.24</v>
      </c>
    </row>
    <row r="54" spans="1:7" x14ac:dyDescent="0.2">
      <c r="A54" s="12">
        <v>42453</v>
      </c>
      <c r="B54" s="7" t="s">
        <v>92</v>
      </c>
      <c r="C54" s="7" t="s">
        <v>93</v>
      </c>
      <c r="D54" s="13"/>
      <c r="E54" s="15"/>
      <c r="F54" s="15">
        <v>795</v>
      </c>
      <c r="G54" s="15">
        <f t="shared" si="0"/>
        <v>7938.24</v>
      </c>
    </row>
    <row r="55" spans="1:7" x14ac:dyDescent="0.2">
      <c r="A55" s="12">
        <v>42458</v>
      </c>
      <c r="B55" s="13" t="s">
        <v>45</v>
      </c>
      <c r="C55" s="14" t="s">
        <v>46</v>
      </c>
      <c r="D55" s="13"/>
      <c r="E55" s="15"/>
      <c r="F55" s="15">
        <v>273.3</v>
      </c>
      <c r="G55" s="15">
        <f t="shared" si="0"/>
        <v>7664.94</v>
      </c>
    </row>
    <row r="56" spans="1:7" x14ac:dyDescent="0.2">
      <c r="A56" s="12">
        <v>42458</v>
      </c>
      <c r="B56" s="13" t="s">
        <v>94</v>
      </c>
      <c r="C56" s="14" t="s">
        <v>46</v>
      </c>
      <c r="D56" s="13"/>
      <c r="E56" s="15"/>
      <c r="F56" s="15">
        <v>14.97</v>
      </c>
      <c r="G56" s="15">
        <f t="shared" si="0"/>
        <v>7649.9699999999993</v>
      </c>
    </row>
    <row r="57" spans="1:7" x14ac:dyDescent="0.2">
      <c r="A57" s="12">
        <v>42458</v>
      </c>
      <c r="B57" s="14" t="s">
        <v>95</v>
      </c>
      <c r="C57" s="14" t="s">
        <v>96</v>
      </c>
      <c r="D57" s="13"/>
      <c r="E57" s="15"/>
      <c r="F57" s="15">
        <v>15</v>
      </c>
      <c r="G57" s="15">
        <f t="shared" si="0"/>
        <v>7634.9699999999993</v>
      </c>
    </row>
    <row r="58" spans="1:7" x14ac:dyDescent="0.2">
      <c r="A58" s="12">
        <v>42459</v>
      </c>
      <c r="B58" s="14" t="s">
        <v>97</v>
      </c>
      <c r="C58" s="14" t="s">
        <v>98</v>
      </c>
      <c r="D58" s="13"/>
      <c r="E58" s="15"/>
      <c r="F58" s="15">
        <v>900</v>
      </c>
      <c r="G58" s="15">
        <f t="shared" si="0"/>
        <v>6734.9699999999993</v>
      </c>
    </row>
    <row r="59" spans="1:7" x14ac:dyDescent="0.2">
      <c r="A59" s="25"/>
      <c r="B59" s="26"/>
      <c r="C59" s="26"/>
      <c r="D59" s="25"/>
      <c r="E59" s="27">
        <f>SUM(E4:E58)</f>
        <v>27133.82</v>
      </c>
      <c r="F59" s="27">
        <f>SUM(F4:F58)</f>
        <v>22119.879999999997</v>
      </c>
      <c r="G59" s="27">
        <f>E59-F59</f>
        <v>5013.9400000000023</v>
      </c>
    </row>
    <row r="60" spans="1:7" x14ac:dyDescent="0.2">
      <c r="A60" s="25"/>
      <c r="B60" s="26"/>
      <c r="C60" s="26"/>
      <c r="D60" s="25"/>
      <c r="E60" s="28"/>
      <c r="F60" s="28" t="s">
        <v>99</v>
      </c>
      <c r="G60" s="28">
        <f>F2:F2</f>
        <v>1721.0300000000002</v>
      </c>
    </row>
    <row r="61" spans="1:7" x14ac:dyDescent="0.2">
      <c r="A61" s="25"/>
      <c r="B61" s="26"/>
      <c r="C61" s="26"/>
      <c r="D61" s="25"/>
      <c r="E61" s="28"/>
      <c r="F61" s="28"/>
      <c r="G61" s="29">
        <f>SUM(G59:G60)</f>
        <v>6734.970000000003</v>
      </c>
    </row>
    <row r="62" spans="1:7" x14ac:dyDescent="0.2">
      <c r="C62" s="30"/>
    </row>
  </sheetData>
  <mergeCells count="1">
    <mergeCell ref="E1:F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1" sqref="A11:XFD11"/>
    </sheetView>
  </sheetViews>
  <sheetFormatPr defaultRowHeight="12" x14ac:dyDescent="0.2"/>
  <cols>
    <col min="1" max="1" width="13.85546875" style="54" customWidth="1"/>
    <col min="2" max="2" width="35" style="36" customWidth="1"/>
    <col min="3" max="3" width="46.7109375" style="36" bestFit="1" customWidth="1"/>
    <col min="4" max="4" width="12.42578125" style="54" bestFit="1" customWidth="1"/>
    <col min="5" max="7" width="15.85546875" style="55" bestFit="1" customWidth="1"/>
    <col min="8" max="16384" width="9.140625" style="36"/>
  </cols>
  <sheetData>
    <row r="1" spans="1:7" ht="15.75" x14ac:dyDescent="0.25">
      <c r="A1" s="31" t="s">
        <v>0</v>
      </c>
      <c r="B1" s="32" t="s">
        <v>1</v>
      </c>
      <c r="C1" s="32" t="s">
        <v>2</v>
      </c>
      <c r="D1" s="32" t="s">
        <v>3</v>
      </c>
      <c r="E1" s="33" t="s">
        <v>100</v>
      </c>
      <c r="F1" s="34"/>
      <c r="G1" s="35"/>
    </row>
    <row r="2" spans="1:7" ht="15.75" x14ac:dyDescent="0.25">
      <c r="A2" s="37"/>
      <c r="B2" s="38"/>
      <c r="C2" s="38"/>
      <c r="D2" s="39" t="s">
        <v>5</v>
      </c>
      <c r="E2" s="40" t="s">
        <v>101</v>
      </c>
      <c r="F2" s="41">
        <v>96059.76999999999</v>
      </c>
      <c r="G2" s="42"/>
    </row>
    <row r="3" spans="1:7" ht="15.75" x14ac:dyDescent="0.25">
      <c r="A3" s="37"/>
      <c r="B3" s="38"/>
      <c r="C3" s="38"/>
      <c r="D3" s="39" t="s">
        <v>5</v>
      </c>
      <c r="E3" s="42" t="s">
        <v>7</v>
      </c>
      <c r="F3" s="42" t="s">
        <v>102</v>
      </c>
      <c r="G3" s="42" t="s">
        <v>103</v>
      </c>
    </row>
    <row r="4" spans="1:7" ht="15.75" x14ac:dyDescent="0.25">
      <c r="A4" s="37">
        <v>42436</v>
      </c>
      <c r="B4" s="38" t="s">
        <v>104</v>
      </c>
      <c r="C4" s="38" t="s">
        <v>105</v>
      </c>
      <c r="D4" s="43">
        <v>3143776</v>
      </c>
      <c r="E4" s="44">
        <v>500</v>
      </c>
      <c r="F4" s="44"/>
      <c r="G4" s="45">
        <f>F2+E4-F4</f>
        <v>96559.76999999999</v>
      </c>
    </row>
    <row r="5" spans="1:7" ht="15.75" x14ac:dyDescent="0.25">
      <c r="A5" s="46">
        <v>42437</v>
      </c>
      <c r="B5" s="43" t="s">
        <v>80</v>
      </c>
      <c r="C5" s="47" t="s">
        <v>14</v>
      </c>
      <c r="D5" s="43" t="s">
        <v>15</v>
      </c>
      <c r="E5" s="44"/>
      <c r="F5" s="44">
        <v>5000</v>
      </c>
      <c r="G5" s="45">
        <f>G4+E5-F5</f>
        <v>91559.76999999999</v>
      </c>
    </row>
    <row r="6" spans="1:7" ht="15.75" x14ac:dyDescent="0.25">
      <c r="A6" s="46">
        <v>42438</v>
      </c>
      <c r="B6" s="43" t="s">
        <v>106</v>
      </c>
      <c r="C6" s="47" t="s">
        <v>107</v>
      </c>
      <c r="D6" s="43" t="s">
        <v>108</v>
      </c>
      <c r="E6" s="44"/>
      <c r="F6" s="44">
        <v>5500</v>
      </c>
      <c r="G6" s="45">
        <f t="shared" ref="G6:G15" si="0">G5+E6-F6</f>
        <v>86059.76999999999</v>
      </c>
    </row>
    <row r="7" spans="1:7" ht="15.75" x14ac:dyDescent="0.25">
      <c r="A7" s="46">
        <v>42439</v>
      </c>
      <c r="B7" s="47" t="s">
        <v>109</v>
      </c>
      <c r="C7" s="47" t="s">
        <v>110</v>
      </c>
      <c r="D7" s="43"/>
      <c r="E7" s="44"/>
      <c r="F7" s="44">
        <v>5.5</v>
      </c>
      <c r="G7" s="45">
        <f t="shared" si="0"/>
        <v>86054.26999999999</v>
      </c>
    </row>
    <row r="8" spans="1:7" ht="15.75" x14ac:dyDescent="0.25">
      <c r="A8" s="46">
        <v>42440</v>
      </c>
      <c r="B8" s="47" t="s">
        <v>111</v>
      </c>
      <c r="C8" s="47" t="s">
        <v>112</v>
      </c>
      <c r="D8" s="43">
        <v>3147747</v>
      </c>
      <c r="E8" s="44">
        <v>100000</v>
      </c>
      <c r="F8" s="44"/>
      <c r="G8" s="45">
        <f t="shared" si="0"/>
        <v>186054.27</v>
      </c>
    </row>
    <row r="9" spans="1:7" ht="15.75" x14ac:dyDescent="0.25">
      <c r="A9" s="46">
        <v>42440</v>
      </c>
      <c r="B9" s="43" t="s">
        <v>82</v>
      </c>
      <c r="C9" s="47" t="s">
        <v>83</v>
      </c>
      <c r="D9" s="43" t="s">
        <v>113</v>
      </c>
      <c r="E9" s="44"/>
      <c r="F9" s="44">
        <v>4750</v>
      </c>
      <c r="G9" s="45">
        <f t="shared" si="0"/>
        <v>181304.27</v>
      </c>
    </row>
    <row r="10" spans="1:7" ht="15.75" x14ac:dyDescent="0.25">
      <c r="A10" s="46">
        <v>42445</v>
      </c>
      <c r="B10" s="43" t="s">
        <v>106</v>
      </c>
      <c r="C10" s="47" t="s">
        <v>114</v>
      </c>
      <c r="D10" s="43" t="s">
        <v>115</v>
      </c>
      <c r="E10" s="44"/>
      <c r="F10" s="44">
        <v>5500</v>
      </c>
      <c r="G10" s="45">
        <f t="shared" si="0"/>
        <v>175804.27</v>
      </c>
    </row>
    <row r="11" spans="1:7" ht="15.75" x14ac:dyDescent="0.25">
      <c r="A11" s="46">
        <v>42447</v>
      </c>
      <c r="B11" s="43" t="s">
        <v>80</v>
      </c>
      <c r="C11" s="47" t="s">
        <v>54</v>
      </c>
      <c r="D11" s="43" t="s">
        <v>55</v>
      </c>
      <c r="E11" s="44"/>
      <c r="F11" s="44">
        <v>3000</v>
      </c>
      <c r="G11" s="45">
        <f t="shared" si="0"/>
        <v>172804.27</v>
      </c>
    </row>
    <row r="12" spans="1:7" ht="15.75" x14ac:dyDescent="0.25">
      <c r="A12" s="46">
        <v>42447</v>
      </c>
      <c r="B12" s="38" t="s">
        <v>109</v>
      </c>
      <c r="C12" s="38" t="s">
        <v>110</v>
      </c>
      <c r="D12" s="43"/>
      <c r="E12" s="44"/>
      <c r="F12" s="44">
        <v>5.5</v>
      </c>
      <c r="G12" s="45">
        <f t="shared" si="0"/>
        <v>172798.77</v>
      </c>
    </row>
    <row r="13" spans="1:7" ht="15.75" x14ac:dyDescent="0.25">
      <c r="A13" s="46">
        <v>42452</v>
      </c>
      <c r="B13" s="38" t="s">
        <v>80</v>
      </c>
      <c r="C13" s="38" t="s">
        <v>54</v>
      </c>
      <c r="D13" s="43" t="s">
        <v>81</v>
      </c>
      <c r="E13" s="44"/>
      <c r="F13" s="44">
        <v>5000</v>
      </c>
      <c r="G13" s="45">
        <f t="shared" si="0"/>
        <v>167798.77</v>
      </c>
    </row>
    <row r="14" spans="1:7" ht="15.75" x14ac:dyDescent="0.25">
      <c r="A14" s="46">
        <v>42460</v>
      </c>
      <c r="B14" s="38" t="s">
        <v>80</v>
      </c>
      <c r="C14" s="38" t="s">
        <v>54</v>
      </c>
      <c r="D14" s="43" t="s">
        <v>89</v>
      </c>
      <c r="E14" s="44"/>
      <c r="F14" s="44">
        <v>10000</v>
      </c>
      <c r="G14" s="45">
        <f t="shared" si="0"/>
        <v>157798.76999999999</v>
      </c>
    </row>
    <row r="15" spans="1:7" ht="15.75" x14ac:dyDescent="0.25">
      <c r="A15" s="46"/>
      <c r="B15" s="43"/>
      <c r="C15" s="47"/>
      <c r="D15" s="43"/>
      <c r="E15" s="44"/>
      <c r="F15" s="44"/>
      <c r="G15" s="45">
        <f t="shared" si="0"/>
        <v>157798.76999999999</v>
      </c>
    </row>
    <row r="16" spans="1:7" ht="15.75" x14ac:dyDescent="0.25">
      <c r="A16" s="48"/>
      <c r="B16" s="49"/>
      <c r="C16" s="49"/>
      <c r="D16" s="48"/>
      <c r="E16" s="50"/>
      <c r="F16" s="51"/>
      <c r="G16" s="50"/>
    </row>
    <row r="17" spans="1:7" ht="15.75" x14ac:dyDescent="0.25">
      <c r="A17" s="48"/>
      <c r="B17" s="49"/>
      <c r="C17" s="49"/>
      <c r="D17" s="48"/>
      <c r="E17" s="52" t="s">
        <v>116</v>
      </c>
      <c r="F17" s="53">
        <f>G15</f>
        <v>157798.76999999999</v>
      </c>
      <c r="G17" s="50"/>
    </row>
    <row r="18" spans="1:7" x14ac:dyDescent="0.2">
      <c r="F18" s="56"/>
      <c r="G18" s="57"/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MAR-2016</vt:lpstr>
      <vt:lpstr>Banco MAR-2016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2016-06-28T20:35:48Z</dcterms:created>
  <dcterms:modified xsi:type="dcterms:W3CDTF">2016-06-28T20:37:15Z</dcterms:modified>
</cp:coreProperties>
</file>